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apadberg\Desktop\"/>
    </mc:Choice>
  </mc:AlternateContent>
  <xr:revisionPtr revIDLastSave="0" documentId="8_{2B73658D-BBFF-417E-9CFF-FEA3DEEF3A71}" xr6:coauthVersionLast="45" xr6:coauthVersionMax="45" xr10:uidLastSave="{00000000-0000-0000-0000-000000000000}"/>
  <bookViews>
    <workbookView showHorizontalScroll="0" showVerticalScroll="0" showSheetTabs="0" xWindow="28680" yWindow="-120" windowWidth="29040" windowHeight="15840" xr2:uid="{00000000-000D-0000-FFFF-FFFF00000000}"/>
  </bookViews>
  <sheets>
    <sheet name="Calculator" sheetId="1" r:id="rId1"/>
    <sheet name="Data" sheetId="2" r:id="rId2"/>
  </sheets>
  <definedNames>
    <definedName name="BADAType">Data!$A$4:$A$5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1" l="1"/>
  <c r="B18" i="1" l="1"/>
  <c r="B24" i="1" l="1"/>
  <c r="B16" i="1"/>
  <c r="B14" i="1"/>
  <c r="B12" i="1" l="1"/>
  <c r="B13" i="1" s="1"/>
  <c r="B22" i="1" l="1"/>
  <c r="B27" i="1" s="1"/>
  <c r="E5" i="1" l="1"/>
  <c r="E4" i="1"/>
  <c r="B32" i="1" l="1"/>
  <c r="A32" i="1" s="1"/>
  <c r="B34" i="1"/>
  <c r="A34" i="1" s="1"/>
  <c r="B33" i="1"/>
  <c r="A33" i="1" s="1"/>
  <c r="B30" i="1"/>
  <c r="A30" i="1" s="1"/>
  <c r="B35" i="1"/>
  <c r="A35" i="1" s="1"/>
  <c r="B31" i="1"/>
  <c r="A31" i="1" s="1"/>
  <c r="B37" i="1" l="1"/>
</calcChain>
</file>

<file path=xl/sharedStrings.xml><?xml version="1.0" encoding="utf-8"?>
<sst xmlns="http://schemas.openxmlformats.org/spreadsheetml/2006/main" count="36" uniqueCount="34">
  <si>
    <t>Cost of Construction / Development</t>
  </si>
  <si>
    <t>Enter Type of Development</t>
  </si>
  <si>
    <t>Development Types</t>
  </si>
  <si>
    <t>Residential</t>
  </si>
  <si>
    <t>Commercial</t>
  </si>
  <si>
    <t>(Residential or Commercial)</t>
  </si>
  <si>
    <r>
      <t xml:space="preserve">(Enter cost </t>
    </r>
    <r>
      <rPr>
        <b/>
        <u/>
        <sz val="12"/>
        <color indexed="10"/>
        <rFont val="Arial"/>
        <family val="2"/>
      </rPr>
      <t>including</t>
    </r>
    <r>
      <rPr>
        <b/>
        <sz val="12"/>
        <rFont val="Arial"/>
        <family val="2"/>
      </rPr>
      <t xml:space="preserve"> GST)</t>
    </r>
  </si>
  <si>
    <t>Building Fee Residential - Certified application</t>
  </si>
  <si>
    <t>Building Fee Residential - Uncertified application</t>
  </si>
  <si>
    <t>Building Services Levy</t>
  </si>
  <si>
    <t>Commercial Certified Building Fee</t>
  </si>
  <si>
    <r>
      <rPr>
        <b/>
        <sz val="20"/>
        <rFont val="Calibri"/>
        <family val="2"/>
      </rPr>
      <t>←</t>
    </r>
    <r>
      <rPr>
        <sz val="10"/>
        <rFont val="Arial"/>
        <family val="2"/>
      </rPr>
      <t>Select from drop down list</t>
    </r>
  </si>
  <si>
    <r>
      <rPr>
        <b/>
        <sz val="20"/>
        <rFont val="Calibri"/>
        <family val="2"/>
      </rPr>
      <t>←</t>
    </r>
    <r>
      <rPr>
        <sz val="10"/>
        <rFont val="Arial"/>
        <family val="2"/>
      </rPr>
      <t>Enter value of construction</t>
    </r>
  </si>
  <si>
    <t>PROPERTY ADDRESS</t>
  </si>
  <si>
    <t>135 Canning Highway, WA 6158 ; PO Box 1097, Fremantle 6959                                                                                    All correspondence to be addressed to the Chief Executive Officer</t>
  </si>
  <si>
    <t>The Town of East Fremantle has provided this Fee Calculator to assist applicants in assessing fees associated with Development applications. Whilst the Town of East Fremantle believes that the Fee Calculator, if used correctly, will produce accurate results, it is provided "as is" and without any representation or warranty of any kind. The scale of fees used are set by legislation and may change from time to time. The Town of East Fremantle accepts no liability of any kind and your use of this calculator is entirely at your own risk.</t>
  </si>
  <si>
    <t>Cost less GST</t>
  </si>
  <si>
    <t>GST</t>
  </si>
  <si>
    <t>Fee Calculator - Planning &amp; Building</t>
  </si>
  <si>
    <t>Planning Fees</t>
  </si>
  <si>
    <t>Total Fees - Building Permit</t>
  </si>
  <si>
    <t>Total Fee - Planning Application</t>
  </si>
  <si>
    <t>Infrastructure Bond (refundable)</t>
  </si>
  <si>
    <t>0.137% but not less than $61.65</t>
  </si>
  <si>
    <t>Enter Type of Application
Certified or Uncertified</t>
  </si>
  <si>
    <t>Office hours:  Monday to Friday 8.30am to 4.30pm  Telephone: (08) 9339 9339  Facsimile: (08) 9339 3399</t>
  </si>
  <si>
    <t>0.32% but not less than $105.00</t>
  </si>
  <si>
    <t>0.19% but not less than $105.00</t>
  </si>
  <si>
    <t>0.09% but not less than $105</t>
  </si>
  <si>
    <t>Uncertified</t>
  </si>
  <si>
    <t>Infrastructure Bond Refund Inspection Fee</t>
  </si>
  <si>
    <t>0.2% over $20,001</t>
  </si>
  <si>
    <t xml:space="preserve">CTF Levy </t>
  </si>
  <si>
    <t>Fees Valid as of 1 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</si>
</sst>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Red]\(&quot;$&quot;#,##0.00\)"/>
    <numFmt numFmtId="165" formatCode="_(&quot;$&quot;* #,##0.00_);_(&quot;$&quot;* \(#,##0.00\);_(&quot;$&quot;* &quot;-&quot;??_);_(@_)"/>
    <numFmt numFmtId="166" formatCode="&quot;$&quot;#,##0.00"/>
  </numFmts>
  <fonts count="17" x14ac:knownFonts="1">
    <font>
      <sz val="10"/>
      <name val="Arial"/>
    </font>
    <font>
      <sz val="10"/>
      <name val="Arial"/>
      <family val="2"/>
    </font>
    <font>
      <sz val="8"/>
      <name val="Arial"/>
      <family val="2"/>
    </font>
    <font>
      <b/>
      <sz val="12"/>
      <name val="Arial"/>
      <family val="2"/>
    </font>
    <font>
      <sz val="12"/>
      <name val="Arial"/>
      <family val="2"/>
    </font>
    <font>
      <sz val="12"/>
      <name val="Arial"/>
      <family val="2"/>
    </font>
    <font>
      <b/>
      <sz val="10"/>
      <name val="Arial"/>
      <family val="2"/>
    </font>
    <font>
      <sz val="8"/>
      <name val="Arial"/>
      <family val="2"/>
    </font>
    <font>
      <b/>
      <sz val="14"/>
      <name val="Arial"/>
      <family val="2"/>
    </font>
    <font>
      <b/>
      <sz val="20"/>
      <name val="Arial"/>
      <family val="2"/>
    </font>
    <font>
      <b/>
      <u/>
      <sz val="12"/>
      <color indexed="10"/>
      <name val="Arial"/>
      <family val="2"/>
    </font>
    <font>
      <sz val="10"/>
      <name val="Arial"/>
      <family val="2"/>
    </font>
    <font>
      <b/>
      <sz val="20"/>
      <name val="Calibri"/>
      <family val="2"/>
    </font>
    <font>
      <sz val="10"/>
      <color theme="0"/>
      <name val="Arial"/>
      <family val="2"/>
    </font>
    <font>
      <sz val="7"/>
      <name val="Arial"/>
      <family val="2"/>
    </font>
    <font>
      <sz val="7.5"/>
      <name val="Arial"/>
      <family val="2"/>
    </font>
    <font>
      <sz val="12"/>
      <color theme="0"/>
      <name val="Arial"/>
      <family val="2"/>
    </font>
  </fonts>
  <fills count="9">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s>
  <borders count="14">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165" fontId="1" fillId="0" borderId="0" applyFont="0" applyFill="0" applyBorder="0" applyAlignment="0" applyProtection="0"/>
  </cellStyleXfs>
  <cellXfs count="81">
    <xf numFmtId="0" fontId="0" fillId="0" borderId="0" xfId="0"/>
    <xf numFmtId="0" fontId="0" fillId="0" borderId="0" xfId="0" applyAlignment="1"/>
    <xf numFmtId="0" fontId="4" fillId="0" borderId="0" xfId="0" applyFont="1" applyAlignment="1"/>
    <xf numFmtId="0" fontId="4" fillId="0" borderId="1" xfId="0" applyFont="1" applyBorder="1" applyAlignment="1"/>
    <xf numFmtId="0" fontId="4" fillId="0" borderId="2" xfId="0" applyFont="1" applyBorder="1" applyAlignment="1"/>
    <xf numFmtId="0" fontId="4" fillId="0" borderId="1" xfId="0" applyFont="1" applyFill="1" applyBorder="1" applyAlignment="1"/>
    <xf numFmtId="0" fontId="4" fillId="0" borderId="2" xfId="0" applyFont="1" applyFill="1" applyBorder="1" applyAlignment="1"/>
    <xf numFmtId="0" fontId="5" fillId="0" borderId="1" xfId="0" applyFont="1" applyBorder="1"/>
    <xf numFmtId="0" fontId="3" fillId="2" borderId="3" xfId="0" applyFont="1" applyFill="1" applyBorder="1" applyAlignment="1"/>
    <xf numFmtId="166" fontId="3" fillId="3" borderId="4" xfId="0" applyNumberFormat="1" applyFont="1" applyFill="1" applyBorder="1" applyAlignment="1" applyProtection="1">
      <alignment horizontal="right"/>
    </xf>
    <xf numFmtId="166" fontId="3" fillId="3" borderId="4" xfId="0" applyNumberFormat="1" applyFont="1" applyFill="1" applyBorder="1" applyAlignment="1"/>
    <xf numFmtId="0" fontId="3" fillId="4" borderId="5" xfId="0" applyFont="1" applyFill="1" applyBorder="1" applyAlignment="1">
      <alignment horizontal="right" vertical="top" wrapText="1"/>
    </xf>
    <xf numFmtId="0" fontId="3" fillId="4" borderId="6" xfId="0" applyFont="1" applyFill="1" applyBorder="1" applyAlignment="1">
      <alignment horizontal="right"/>
    </xf>
    <xf numFmtId="0" fontId="6" fillId="0" borderId="0" xfId="0" applyFont="1"/>
    <xf numFmtId="0" fontId="3" fillId="2" borderId="3" xfId="0" applyFont="1" applyFill="1" applyBorder="1"/>
    <xf numFmtId="164" fontId="3" fillId="3" borderId="4" xfId="0" applyNumberFormat="1" applyFont="1" applyFill="1" applyBorder="1"/>
    <xf numFmtId="0" fontId="5" fillId="0" borderId="9" xfId="0" applyFont="1" applyBorder="1"/>
    <xf numFmtId="0" fontId="3" fillId="4" borderId="6" xfId="0" applyFont="1" applyFill="1" applyBorder="1" applyAlignment="1">
      <alignment horizontal="right" vertical="top" wrapText="1"/>
    </xf>
    <xf numFmtId="166" fontId="0" fillId="0" borderId="0" xfId="0" applyNumberFormat="1"/>
    <xf numFmtId="0" fontId="0" fillId="0" borderId="1" xfId="0" applyBorder="1"/>
    <xf numFmtId="0" fontId="0" fillId="0" borderId="2" xfId="0" applyBorder="1"/>
    <xf numFmtId="0" fontId="0" fillId="0" borderId="11" xfId="0" applyBorder="1"/>
    <xf numFmtId="0" fontId="0" fillId="0" borderId="12" xfId="0" applyBorder="1"/>
    <xf numFmtId="0" fontId="0" fillId="0" borderId="13" xfId="0" applyBorder="1"/>
    <xf numFmtId="0" fontId="9" fillId="0" borderId="11" xfId="0" applyFont="1" applyBorder="1" applyAlignment="1">
      <alignment horizontal="center" vertical="center" wrapText="1"/>
    </xf>
    <xf numFmtId="0" fontId="0" fillId="0" borderId="4" xfId="0" applyBorder="1" applyAlignment="1">
      <alignment horizontal="center"/>
    </xf>
    <xf numFmtId="166" fontId="0" fillId="0" borderId="0" xfId="0" applyNumberFormat="1" applyAlignment="1"/>
    <xf numFmtId="0" fontId="0" fillId="0" borderId="0" xfId="0" applyProtection="1">
      <protection locked="0"/>
    </xf>
    <xf numFmtId="0" fontId="3" fillId="7" borderId="1" xfId="0" applyFont="1" applyFill="1" applyBorder="1" applyAlignment="1"/>
    <xf numFmtId="166" fontId="3" fillId="7" borderId="2" xfId="0" applyNumberFormat="1" applyFont="1" applyFill="1" applyBorder="1" applyAlignment="1" applyProtection="1">
      <alignment horizontal="right"/>
    </xf>
    <xf numFmtId="0" fontId="3" fillId="2" borderId="4" xfId="0" applyFont="1" applyFill="1" applyBorder="1" applyAlignment="1"/>
    <xf numFmtId="0" fontId="3" fillId="7" borderId="3" xfId="0" applyFont="1" applyFill="1" applyBorder="1" applyAlignment="1"/>
    <xf numFmtId="166" fontId="3" fillId="7" borderId="4" xfId="0" applyNumberFormat="1" applyFont="1" applyFill="1" applyBorder="1" applyAlignment="1"/>
    <xf numFmtId="0" fontId="0" fillId="7" borderId="0" xfId="0" applyFill="1" applyAlignment="1"/>
    <xf numFmtId="10" fontId="4" fillId="0" borderId="0" xfId="0" applyNumberFormat="1" applyFont="1" applyAlignment="1">
      <alignment horizontal="left"/>
    </xf>
    <xf numFmtId="166" fontId="13" fillId="0" borderId="10" xfId="0" applyNumberFormat="1" applyFont="1" applyBorder="1"/>
    <xf numFmtId="0" fontId="8" fillId="6" borderId="4" xfId="0" applyFont="1" applyFill="1" applyBorder="1" applyAlignment="1">
      <alignment horizontal="right" vertical="center" wrapText="1"/>
    </xf>
    <xf numFmtId="166" fontId="8" fillId="6" borderId="4" xfId="0" applyNumberFormat="1" applyFont="1" applyFill="1" applyBorder="1" applyAlignment="1">
      <alignment horizontal="right" vertical="center" wrapText="1"/>
    </xf>
    <xf numFmtId="10" fontId="0" fillId="0" borderId="0" xfId="0" applyNumberFormat="1"/>
    <xf numFmtId="166" fontId="3" fillId="5" borderId="4" xfId="0" applyNumberFormat="1" applyFont="1" applyFill="1" applyBorder="1" applyAlignment="1">
      <alignment wrapText="1"/>
    </xf>
    <xf numFmtId="0" fontId="2" fillId="5" borderId="4" xfId="0" applyNumberFormat="1" applyFont="1" applyFill="1" applyBorder="1" applyAlignment="1">
      <alignment horizontal="right" wrapText="1"/>
    </xf>
    <xf numFmtId="0" fontId="0" fillId="0" borderId="0" xfId="0" applyBorder="1"/>
    <xf numFmtId="0" fontId="13" fillId="0" borderId="0" xfId="0" applyFont="1" applyBorder="1"/>
    <xf numFmtId="0" fontId="14" fillId="5" borderId="4" xfId="0" applyNumberFormat="1" applyFont="1" applyFill="1" applyBorder="1" applyAlignment="1">
      <alignment horizontal="right" wrapText="1"/>
    </xf>
    <xf numFmtId="0" fontId="15" fillId="5" borderId="4" xfId="0" applyNumberFormat="1" applyFont="1" applyFill="1" applyBorder="1" applyAlignment="1">
      <alignment horizontal="right" wrapText="1"/>
    </xf>
    <xf numFmtId="0" fontId="2" fillId="0" borderId="7" xfId="0" applyFont="1" applyBorder="1" applyAlignment="1">
      <alignment horizontal="right" vertical="top" wrapText="1"/>
    </xf>
    <xf numFmtId="0" fontId="2" fillId="0" borderId="8" xfId="0" applyFont="1" applyBorder="1" applyAlignment="1">
      <alignment horizontal="left" wrapText="1"/>
    </xf>
    <xf numFmtId="0" fontId="6" fillId="0" borderId="1" xfId="0" applyFont="1" applyBorder="1" applyAlignment="1">
      <alignment horizontal="center"/>
    </xf>
    <xf numFmtId="0" fontId="16" fillId="0" borderId="1" xfId="0" applyFont="1" applyBorder="1" applyAlignment="1">
      <alignment horizontal="right"/>
    </xf>
    <xf numFmtId="166" fontId="16" fillId="0" borderId="2" xfId="0" applyNumberFormat="1" applyFont="1" applyBorder="1" applyAlignment="1">
      <alignment horizontal="left" vertical="top" wrapText="1"/>
    </xf>
    <xf numFmtId="166" fontId="16" fillId="0" borderId="2" xfId="0" applyNumberFormat="1" applyFont="1" applyBorder="1" applyAlignment="1">
      <alignment horizontal="left"/>
    </xf>
    <xf numFmtId="0" fontId="3" fillId="2" borderId="1" xfId="0" applyFont="1" applyFill="1" applyBorder="1"/>
    <xf numFmtId="164" fontId="3" fillId="3" borderId="10" xfId="0" applyNumberFormat="1" applyFont="1" applyFill="1" applyBorder="1"/>
    <xf numFmtId="0" fontId="3" fillId="7" borderId="1" xfId="0" applyFont="1" applyFill="1" applyBorder="1"/>
    <xf numFmtId="164" fontId="3" fillId="7" borderId="10" xfId="0" applyNumberFormat="1" applyFont="1" applyFill="1" applyBorder="1"/>
    <xf numFmtId="0" fontId="1" fillId="0" borderId="11" xfId="0" applyFont="1"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166" fontId="3" fillId="7" borderId="0" xfId="0" applyNumberFormat="1"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7" fillId="0" borderId="11" xfId="0" applyFont="1" applyBorder="1" applyAlignment="1" applyProtection="1">
      <alignment horizontal="left" vertical="top" wrapText="1" indent="1"/>
      <protection locked="0"/>
    </xf>
    <xf numFmtId="0" fontId="0" fillId="0" borderId="10" xfId="0" applyBorder="1" applyAlignment="1" applyProtection="1">
      <alignment horizontal="left" wrapText="1" indent="1"/>
      <protection locked="0"/>
    </xf>
    <xf numFmtId="0" fontId="0" fillId="0" borderId="12" xfId="0" applyBorder="1" applyAlignment="1" applyProtection="1">
      <alignment horizontal="left" wrapText="1" indent="1"/>
      <protection locked="0"/>
    </xf>
    <xf numFmtId="0" fontId="0" fillId="0" borderId="13" xfId="0" applyBorder="1" applyAlignment="1" applyProtection="1">
      <alignment horizontal="left" wrapText="1" indent="1"/>
      <protection locked="0"/>
    </xf>
    <xf numFmtId="0" fontId="3" fillId="7" borderId="0" xfId="0" applyFont="1" applyFill="1" applyBorder="1" applyAlignment="1" applyProtection="1">
      <alignment horizontal="center" vertical="center"/>
      <protection locked="0"/>
    </xf>
    <xf numFmtId="0" fontId="3" fillId="8" borderId="5" xfId="0" applyFont="1" applyFill="1" applyBorder="1" applyAlignment="1" applyProtection="1">
      <alignment horizontal="center" vertical="center"/>
      <protection locked="0"/>
    </xf>
    <xf numFmtId="0" fontId="3" fillId="8" borderId="6" xfId="0" applyFont="1" applyFill="1" applyBorder="1" applyAlignment="1" applyProtection="1">
      <alignment horizontal="center" vertical="center"/>
      <protection locked="0"/>
    </xf>
    <xf numFmtId="0" fontId="3" fillId="4" borderId="5" xfId="0" applyFont="1" applyFill="1" applyBorder="1" applyAlignment="1">
      <alignment horizontal="right" vertical="top" wrapText="1"/>
    </xf>
    <xf numFmtId="0" fontId="3" fillId="4" borderId="6" xfId="0" applyFont="1" applyFill="1" applyBorder="1" applyAlignment="1">
      <alignment horizontal="right" vertical="top" wrapText="1"/>
    </xf>
    <xf numFmtId="165" fontId="3" fillId="8" borderId="5" xfId="1" applyFont="1" applyFill="1" applyBorder="1" applyAlignment="1" applyProtection="1">
      <alignment horizontal="center" vertical="center"/>
      <protection locked="0"/>
    </xf>
    <xf numFmtId="165" fontId="3" fillId="8" borderId="6" xfId="1" applyFont="1" applyFill="1" applyBorder="1" applyAlignment="1" applyProtection="1">
      <alignment horizontal="center" vertical="center"/>
      <protection locked="0"/>
    </xf>
    <xf numFmtId="0" fontId="11" fillId="0" borderId="1" xfId="0" applyFont="1" applyBorder="1" applyAlignment="1">
      <alignment horizontal="center"/>
    </xf>
    <xf numFmtId="0" fontId="11" fillId="0" borderId="1" xfId="0" applyFont="1" applyBorder="1" applyAlignment="1">
      <alignment horizontal="center" vertical="center"/>
    </xf>
    <xf numFmtId="0" fontId="3" fillId="5" borderId="3" xfId="0" applyFont="1" applyFill="1" applyBorder="1" applyAlignment="1">
      <alignment horizontal="center" vertical="center"/>
    </xf>
    <xf numFmtId="0" fontId="0" fillId="0" borderId="9" xfId="0" applyBorder="1" applyAlignment="1">
      <alignment horizontal="center" vertical="center"/>
    </xf>
    <xf numFmtId="0" fontId="3" fillId="0" borderId="3" xfId="0" applyFont="1" applyBorder="1" applyAlignment="1" applyProtection="1">
      <alignment horizontal="center" vertical="center" wrapText="1"/>
    </xf>
    <xf numFmtId="0" fontId="3" fillId="0" borderId="9" xfId="0" applyFont="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942975</xdr:colOff>
      <xdr:row>0</xdr:row>
      <xdr:rowOff>19050</xdr:rowOff>
    </xdr:from>
    <xdr:to>
      <xdr:col>1</xdr:col>
      <xdr:colOff>1857375</xdr:colOff>
      <xdr:row>0</xdr:row>
      <xdr:rowOff>767227</xdr:rowOff>
    </xdr:to>
    <xdr:pic>
      <xdr:nvPicPr>
        <xdr:cNvPr id="4" name="Picture 3">
          <a:extLst>
            <a:ext uri="{FF2B5EF4-FFF2-40B4-BE49-F238E27FC236}">
              <a16:creationId xmlns:a16="http://schemas.microsoft.com/office/drawing/2014/main" id="{FFFF76A6-CD50-49AF-B1AA-18BA2A1752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2125" y="19050"/>
          <a:ext cx="914400" cy="7481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U44"/>
  <sheetViews>
    <sheetView showGridLines="0" showZeros="0" tabSelected="1" showOutlineSymbols="0" zoomScaleNormal="100" zoomScaleSheetLayoutView="100" workbookViewId="0">
      <selection activeCell="C38" sqref="C38"/>
    </sheetView>
  </sheetViews>
  <sheetFormatPr defaultRowHeight="12.75" x14ac:dyDescent="0.2"/>
  <cols>
    <col min="1" max="1" width="69.42578125" customWidth="1"/>
    <col min="2" max="2" width="41" customWidth="1"/>
    <col min="3" max="3" width="26.28515625" customWidth="1"/>
  </cols>
  <sheetData>
    <row r="1" spans="1:6" ht="64.5" customHeight="1" thickBot="1" x14ac:dyDescent="0.25">
      <c r="A1" s="24" t="s">
        <v>18</v>
      </c>
      <c r="B1" s="25"/>
    </row>
    <row r="2" spans="1:6" ht="23.25" thickBot="1" x14ac:dyDescent="0.25">
      <c r="A2" s="45" t="s">
        <v>14</v>
      </c>
      <c r="B2" s="46" t="s">
        <v>25</v>
      </c>
      <c r="F2" s="68"/>
    </row>
    <row r="3" spans="1:6" ht="16.5" thickBot="1" x14ac:dyDescent="0.25">
      <c r="A3" s="79" t="s">
        <v>13</v>
      </c>
      <c r="B3" s="80"/>
      <c r="F3" s="68"/>
    </row>
    <row r="4" spans="1:6" ht="17.25" customHeight="1" x14ac:dyDescent="0.2">
      <c r="A4" s="64"/>
      <c r="B4" s="65"/>
      <c r="C4" s="27"/>
      <c r="E4" s="42" t="str">
        <f>IF($B$6="Commercial","Certified","Certified")</f>
        <v>Certified</v>
      </c>
    </row>
    <row r="5" spans="1:6" ht="17.25" customHeight="1" thickBot="1" x14ac:dyDescent="0.25">
      <c r="A5" s="66"/>
      <c r="B5" s="67"/>
      <c r="E5" s="42" t="str">
        <f>IF($B$6="Commercial","Certified","Uncertified")</f>
        <v>Uncertified</v>
      </c>
    </row>
    <row r="6" spans="1:6" ht="17.25" customHeight="1" x14ac:dyDescent="0.2">
      <c r="A6" s="11" t="s">
        <v>1</v>
      </c>
      <c r="B6" s="62" t="s">
        <v>3</v>
      </c>
      <c r="C6" s="75" t="s">
        <v>11</v>
      </c>
    </row>
    <row r="7" spans="1:6" ht="16.5" thickBot="1" x14ac:dyDescent="0.25">
      <c r="A7" s="17" t="s">
        <v>5</v>
      </c>
      <c r="B7" s="63"/>
      <c r="C7" s="75"/>
    </row>
    <row r="8" spans="1:6" ht="17.25" customHeight="1" x14ac:dyDescent="0.2">
      <c r="A8" s="71" t="s">
        <v>24</v>
      </c>
      <c r="B8" s="69" t="s">
        <v>29</v>
      </c>
      <c r="C8" s="76" t="s">
        <v>11</v>
      </c>
    </row>
    <row r="9" spans="1:6" ht="16.5" customHeight="1" thickBot="1" x14ac:dyDescent="0.25">
      <c r="A9" s="72"/>
      <c r="B9" s="70"/>
      <c r="C9" s="76"/>
      <c r="F9" s="61"/>
    </row>
    <row r="10" spans="1:6" ht="17.25" customHeight="1" x14ac:dyDescent="0.2">
      <c r="A10" s="11" t="s">
        <v>0</v>
      </c>
      <c r="B10" s="73">
        <v>20000</v>
      </c>
      <c r="C10" s="75" t="s">
        <v>12</v>
      </c>
      <c r="F10" s="61"/>
    </row>
    <row r="11" spans="1:6" ht="15" customHeight="1" thickBot="1" x14ac:dyDescent="0.3">
      <c r="A11" s="12" t="s">
        <v>6</v>
      </c>
      <c r="B11" s="74"/>
      <c r="C11" s="75"/>
    </row>
    <row r="12" spans="1:6" ht="12.75" customHeight="1" x14ac:dyDescent="0.2">
      <c r="A12" s="48" t="s">
        <v>16</v>
      </c>
      <c r="B12" s="49">
        <f>B10</f>
        <v>20000</v>
      </c>
      <c r="C12" s="1"/>
    </row>
    <row r="13" spans="1:6" ht="17.25" customHeight="1" thickBot="1" x14ac:dyDescent="0.25">
      <c r="A13" s="48" t="s">
        <v>17</v>
      </c>
      <c r="B13" s="50">
        <f>B12</f>
        <v>20000</v>
      </c>
      <c r="C13" s="26"/>
      <c r="D13" s="1"/>
    </row>
    <row r="14" spans="1:6" ht="16.5" thickBot="1" x14ac:dyDescent="0.3">
      <c r="A14" s="8" t="s">
        <v>8</v>
      </c>
      <c r="B14" s="9">
        <f>IF(OR($B$6="Commercial",ISBLANK($B$10)),0,IF($B$8="-","Specify Certified/Uncertified(Above)",IF($B8="Uncertified",IF(0.00318*$B$10&lt;=105,105,0.0032*$B$10),0)))</f>
        <v>105</v>
      </c>
      <c r="C14" s="2" t="s">
        <v>26</v>
      </c>
      <c r="D14" s="33"/>
      <c r="F14" s="38"/>
    </row>
    <row r="15" spans="1:6" ht="16.5" thickBot="1" x14ac:dyDescent="0.3">
      <c r="A15" s="28"/>
      <c r="B15" s="29"/>
      <c r="C15" s="2"/>
      <c r="D15" s="33"/>
      <c r="F15" s="38"/>
    </row>
    <row r="16" spans="1:6" ht="16.5" thickBot="1" x14ac:dyDescent="0.3">
      <c r="A16" s="30" t="s">
        <v>7</v>
      </c>
      <c r="B16" s="9">
        <f>IF(OR($B$6="Commercial",ISBLANK($B$10)),0,IF($B$8="-","Specify Certified/Uncertified(Above)",IF($B8="Certified",IF(0.0019*$B$10&lt;=105,105,0.0019*$B$10),0)))</f>
        <v>0</v>
      </c>
      <c r="C16" s="2" t="s">
        <v>27</v>
      </c>
      <c r="D16" s="33"/>
      <c r="F16" s="38"/>
    </row>
    <row r="17" spans="1:21" ht="15.75" thickBot="1" x14ac:dyDescent="0.25">
      <c r="A17" s="5"/>
      <c r="B17" s="6"/>
      <c r="C17" s="2"/>
      <c r="D17" s="1"/>
      <c r="F17" s="38"/>
    </row>
    <row r="18" spans="1:21" ht="16.5" thickBot="1" x14ac:dyDescent="0.3">
      <c r="A18" s="8" t="s">
        <v>10</v>
      </c>
      <c r="B18" s="10">
        <f>IF(OR($B$6="Residential",ISBLANK($B$10)),0,IF($B$10*0.0009&lt;105,105,$B$10*0.0009))</f>
        <v>0</v>
      </c>
      <c r="C18" s="2" t="s">
        <v>28</v>
      </c>
      <c r="D18" s="1"/>
      <c r="F18" s="38"/>
    </row>
    <row r="19" spans="1:21" ht="15.75" thickBot="1" x14ac:dyDescent="0.25">
      <c r="A19" s="3"/>
      <c r="B19" s="4"/>
      <c r="C19" s="2"/>
      <c r="D19" s="1"/>
      <c r="F19" s="38"/>
    </row>
    <row r="20" spans="1:21" ht="16.5" thickBot="1" x14ac:dyDescent="0.3">
      <c r="A20" s="8" t="s">
        <v>32</v>
      </c>
      <c r="B20" s="10">
        <f>IF($B$10&lt;20001,0,($B$10*0.002))</f>
        <v>0</v>
      </c>
      <c r="C20" s="2" t="s">
        <v>31</v>
      </c>
      <c r="D20" s="1"/>
      <c r="F20" s="38"/>
    </row>
    <row r="21" spans="1:21" ht="16.5" thickBot="1" x14ac:dyDescent="0.3">
      <c r="A21" s="31"/>
      <c r="B21" s="32"/>
      <c r="C21" s="2"/>
      <c r="D21" s="1"/>
      <c r="F21" s="38"/>
    </row>
    <row r="22" spans="1:21" ht="16.5" thickBot="1" x14ac:dyDescent="0.3">
      <c r="A22" s="14" t="s">
        <v>9</v>
      </c>
      <c r="B22" s="15">
        <f>IF(ISBLANK($B$10),0,IF($B$10*0.00137&lt;61.65,61.65,($B$10*0.00137)))</f>
        <v>61.65</v>
      </c>
      <c r="C22" s="34" t="s">
        <v>23</v>
      </c>
      <c r="F22" s="38"/>
    </row>
    <row r="23" spans="1:21" ht="15.75" thickBot="1" x14ac:dyDescent="0.25">
      <c r="A23" s="7"/>
      <c r="B23" s="16"/>
      <c r="S23" s="41"/>
      <c r="T23" s="41"/>
      <c r="U23" s="41"/>
    </row>
    <row r="24" spans="1:21" ht="16.5" thickBot="1" x14ac:dyDescent="0.3">
      <c r="A24" s="14" t="s">
        <v>22</v>
      </c>
      <c r="B24" s="15">
        <f>IF(ISBLANK($B$10),0,2000)</f>
        <v>2000</v>
      </c>
      <c r="S24" s="41"/>
      <c r="T24" s="41"/>
      <c r="U24" s="41"/>
    </row>
    <row r="25" spans="1:21" ht="16.5" thickBot="1" x14ac:dyDescent="0.3">
      <c r="A25" s="53"/>
      <c r="B25" s="54"/>
      <c r="S25" s="41"/>
      <c r="T25" s="41"/>
      <c r="U25" s="41"/>
    </row>
    <row r="26" spans="1:21" ht="16.5" thickBot="1" x14ac:dyDescent="0.3">
      <c r="A26" s="51" t="s">
        <v>30</v>
      </c>
      <c r="B26" s="52">
        <v>50</v>
      </c>
      <c r="C26" s="27"/>
      <c r="S26" s="41"/>
      <c r="U26" s="41"/>
    </row>
    <row r="27" spans="1:21" ht="36" customHeight="1" thickBot="1" x14ac:dyDescent="0.25">
      <c r="A27" s="36" t="s">
        <v>20</v>
      </c>
      <c r="B27" s="37">
        <f>IF($B$8="-","ENTER TYPE OF APPLICATION FOR RESULT",SUM(B14:B26))</f>
        <v>2216.65</v>
      </c>
      <c r="D27" s="18"/>
      <c r="E27" s="18"/>
      <c r="S27" s="41"/>
      <c r="T27" s="41"/>
      <c r="U27" s="41"/>
    </row>
    <row r="28" spans="1:21" ht="15.75" customHeight="1" thickBot="1" x14ac:dyDescent="0.25">
      <c r="A28" s="19"/>
      <c r="B28" s="20"/>
    </row>
    <row r="29" spans="1:21" ht="17.25" customHeight="1" thickBot="1" x14ac:dyDescent="0.25">
      <c r="A29" s="77" t="s">
        <v>19</v>
      </c>
      <c r="B29" s="78"/>
    </row>
    <row r="30" spans="1:21" ht="17.25" customHeight="1" thickBot="1" x14ac:dyDescent="0.3">
      <c r="A30" s="40" t="str">
        <f>IF(B30=0,"","$50,000 AND LESS - FIXED FEE")</f>
        <v>$50,000 AND LESS - FIXED FEE</v>
      </c>
      <c r="B30" s="39">
        <f>IF(B12=0,0,IF(B12&lt;=50000,147,0))</f>
        <v>147</v>
      </c>
    </row>
    <row r="31" spans="1:21" ht="17.25" customHeight="1" thickBot="1" x14ac:dyDescent="0.3">
      <c r="A31" s="40" t="str">
        <f>IF(B31=0,"","BETWEEN $50,000 AND $500,000 - 0.32% OF DEVELOPMENT COST (excluding GST)")</f>
        <v/>
      </c>
      <c r="B31" s="39">
        <f>IF(B12&gt;500000,0,IF(B12&lt;50001,0,IF(B12&gt;50001,B12*0.0032,0)))</f>
        <v>0</v>
      </c>
    </row>
    <row r="32" spans="1:21" ht="17.25" customHeight="1" thickBot="1" x14ac:dyDescent="0.3">
      <c r="A32" s="43" t="str">
        <f>IF(B32=0,"","BETWEEN $500,000 AND $2,500,000 - $1700 +0.257% (excluding GST) OF BALANCE IN EXCESS OF $500,000")</f>
        <v/>
      </c>
      <c r="B32" s="39">
        <f>IF(B12&gt;2500000,0,IF(B12&lt;500000,0,IF(B12&gt;500000,(B12-500000)*0.00257 + 1700,0)))</f>
        <v>0</v>
      </c>
      <c r="C32" s="18"/>
    </row>
    <row r="33" spans="1:2" ht="17.25" customHeight="1" thickBot="1" x14ac:dyDescent="0.3">
      <c r="A33" s="44" t="str">
        <f>IF(B33=0,"","BETWEEN $2,500,000 AND $5,000,000 - $7161+0.206% excluding GST, OF BALANCE IN EXCESS OF $2,500,000")</f>
        <v/>
      </c>
      <c r="B33" s="39">
        <f>IF(B12&gt;5000000,0,IF(B12&lt;2500000,0,IF(B12&gt;2500000,(B12-2500000)*0.00206 + 7161,0)))</f>
        <v>0</v>
      </c>
    </row>
    <row r="34" spans="1:2" ht="17.25" customHeight="1" thickBot="1" x14ac:dyDescent="0.3">
      <c r="A34" s="44" t="str">
        <f>IF(B34=0,"","BETWEEN $5,000,000 AND $21,500,000 - $12633 +0.123% (excluding GST) OF BALANCE IN EXCESS OF $5,000,000")</f>
        <v/>
      </c>
      <c r="B34" s="39">
        <f>IF(B12&gt;21500000,0,IF(B12&lt;5000000,0,IF(B12&gt;5000000,(B12-5000000)*0.00123 + 12633,0)))</f>
        <v>0</v>
      </c>
    </row>
    <row r="35" spans="1:2" ht="17.25" customHeight="1" thickBot="1" x14ac:dyDescent="0.3">
      <c r="A35" s="40" t="str">
        <f>IF(B35=0,"","GREATER THAN $21,500,000 - FIXED FEE OF $34,196.00")</f>
        <v/>
      </c>
      <c r="B35" s="39">
        <f>IF(B12&gt;21500000,34196,0)</f>
        <v>0</v>
      </c>
    </row>
    <row r="36" spans="1:2" ht="14.25" customHeight="1" thickBot="1" x14ac:dyDescent="0.25">
      <c r="A36" s="19"/>
      <c r="B36" s="20"/>
    </row>
    <row r="37" spans="1:2" ht="36" customHeight="1" thickBot="1" x14ac:dyDescent="0.25">
      <c r="A37" s="36" t="s">
        <v>21</v>
      </c>
      <c r="B37" s="37">
        <f>MAX(B30:B35)</f>
        <v>147</v>
      </c>
    </row>
    <row r="38" spans="1:2" x14ac:dyDescent="0.2">
      <c r="A38" s="21"/>
      <c r="B38" s="35"/>
    </row>
    <row r="39" spans="1:2" x14ac:dyDescent="0.2">
      <c r="A39" s="47" t="s">
        <v>33</v>
      </c>
      <c r="B39" s="20"/>
    </row>
    <row r="40" spans="1:2" ht="13.5" thickBot="1" x14ac:dyDescent="0.25">
      <c r="A40" s="22"/>
      <c r="B40" s="23"/>
    </row>
    <row r="41" spans="1:2" x14ac:dyDescent="0.2">
      <c r="A41" s="55" t="s">
        <v>15</v>
      </c>
      <c r="B41" s="56"/>
    </row>
    <row r="42" spans="1:2" x14ac:dyDescent="0.2">
      <c r="A42" s="57"/>
      <c r="B42" s="58"/>
    </row>
    <row r="43" spans="1:2" x14ac:dyDescent="0.2">
      <c r="A43" s="57"/>
      <c r="B43" s="58"/>
    </row>
    <row r="44" spans="1:2" ht="27.75" customHeight="1" thickBot="1" x14ac:dyDescent="0.25">
      <c r="A44" s="59"/>
      <c r="B44" s="60"/>
    </row>
  </sheetData>
  <sheetProtection selectLockedCells="1" autoFilter="0"/>
  <mergeCells count="13">
    <mergeCell ref="A41:B44"/>
    <mergeCell ref="F9:F10"/>
    <mergeCell ref="B6:B7"/>
    <mergeCell ref="A4:B5"/>
    <mergeCell ref="F2:F3"/>
    <mergeCell ref="B8:B9"/>
    <mergeCell ref="A8:A9"/>
    <mergeCell ref="B10:B11"/>
    <mergeCell ref="C6:C7"/>
    <mergeCell ref="C8:C9"/>
    <mergeCell ref="A29:B29"/>
    <mergeCell ref="C10:C11"/>
    <mergeCell ref="A3:B3"/>
  </mergeCells>
  <phoneticPr fontId="2" type="noConversion"/>
  <dataValidations xWindow="659" yWindow="469" count="3">
    <dataValidation type="list" allowBlank="1" showInputMessage="1" showErrorMessage="1" error="Please select from list" sqref="B6:B7 F2:F3" xr:uid="{00000000-0002-0000-0000-000000000000}">
      <formula1>BADAType</formula1>
    </dataValidation>
    <dataValidation type="list" allowBlank="1" showInputMessage="1" showErrorMessage="1" sqref="F9:F10" xr:uid="{00000000-0002-0000-0000-000001000000}">
      <formula1>$E$4:$E$5</formula1>
    </dataValidation>
    <dataValidation type="list" showInputMessage="1" showErrorMessage="1" errorTitle="Certify Error" error="Incorrect Certification_x000a__x000a_Choose from options in drop down box at right edge of cell" promptTitle="Certified/Uncertified" prompt="All commercial applications must be certified_x000a_Residential applications may be certified or uncertified" sqref="B8:B9" xr:uid="{00000000-0002-0000-0000-000002000000}">
      <formula1>$E$4:$E$5</formula1>
    </dataValidation>
  </dataValidations>
  <pageMargins left="0.35433070866141736" right="0.35433070866141736" top="0.98425196850393704" bottom="0.39370078740157483" header="0.51181102362204722" footer="0.51181102362204722"/>
  <pageSetup paperSize="9" scale="5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workbookViewId="0">
      <selection activeCell="A4" sqref="A4"/>
    </sheetView>
  </sheetViews>
  <sheetFormatPr defaultRowHeight="12.75" x14ac:dyDescent="0.2"/>
  <cols>
    <col min="1" max="1" width="19.140625" bestFit="1" customWidth="1"/>
  </cols>
  <sheetData>
    <row r="3" spans="1:1" x14ac:dyDescent="0.2">
      <c r="A3" s="13" t="s">
        <v>2</v>
      </c>
    </row>
    <row r="4" spans="1:1" x14ac:dyDescent="0.2">
      <c r="A4" t="s">
        <v>3</v>
      </c>
    </row>
    <row r="5" spans="1:1" x14ac:dyDescent="0.2">
      <c r="A5" t="s">
        <v>4</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Calculator</vt:lpstr>
      <vt:lpstr>Data</vt:lpstr>
      <vt:lpstr>BADAType</vt:lpstr>
    </vt:vector>
  </TitlesOfParts>
  <Company>City of Nedlands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Deal</dc:creator>
  <cp:lastModifiedBy>Amanda Padberg</cp:lastModifiedBy>
  <cp:lastPrinted>2016-03-10T08:37:12Z</cp:lastPrinted>
  <dcterms:created xsi:type="dcterms:W3CDTF">2006-10-13T04:47:40Z</dcterms:created>
  <dcterms:modified xsi:type="dcterms:W3CDTF">2020-08-18T01:50:45Z</dcterms:modified>
</cp:coreProperties>
</file>